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Отчет 2025\"/>
    </mc:Choice>
  </mc:AlternateContent>
  <xr:revisionPtr revIDLastSave="0" documentId="13_ncr:1_{32E16024-254E-437C-82FB-AD58F6A3D06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6" i="1"/>
  <c r="D54" i="1"/>
  <c r="D52" i="1"/>
  <c r="D51" i="1"/>
  <c r="D48" i="1"/>
  <c r="D47" i="1"/>
  <c r="D46" i="1"/>
  <c r="D45" i="1"/>
  <c r="D44" i="1"/>
  <c r="D43" i="1"/>
  <c r="D42" i="1"/>
  <c r="D41" i="1"/>
  <c r="D29" i="1" s="1"/>
  <c r="D40" i="1"/>
  <c r="D38" i="1"/>
  <c r="D36" i="1"/>
  <c r="D34" i="1"/>
  <c r="D32" i="1"/>
  <c r="D31" i="1"/>
  <c r="D30" i="1"/>
  <c r="D28" i="1"/>
  <c r="D27" i="1"/>
  <c r="D26" i="1"/>
  <c r="D25" i="1"/>
  <c r="D24" i="1"/>
  <c r="D23" i="1"/>
  <c r="D22" i="1"/>
  <c r="D21" i="1"/>
  <c r="D19" i="1" s="1"/>
  <c r="D20" i="1"/>
  <c r="D18" i="1"/>
  <c r="D17" i="1"/>
  <c r="D16" i="1" l="1"/>
  <c r="D67" i="1" s="1"/>
</calcChain>
</file>

<file path=xl/sharedStrings.xml><?xml version="1.0" encoding="utf-8"?>
<sst xmlns="http://schemas.openxmlformats.org/spreadsheetml/2006/main" count="177" uniqueCount="124">
  <si>
    <t>Приложение N 2</t>
  </si>
  <si>
    <t>к приказу ФАС России</t>
  </si>
  <si>
    <t>от 18.01.2019 N 38/19</t>
  </si>
  <si>
    <t>Форма 1</t>
  </si>
  <si>
    <t>Информация</t>
  </si>
  <si>
    <t>об основных показателях финансово-хозяйственной</t>
  </si>
  <si>
    <t>деятельности ОГУП "Региональные газовые сети"</t>
  </si>
  <si>
    <t>(наименование субъекта естественной монополии)</t>
  </si>
  <si>
    <t>на 2024 год в сфере оказания услуг по транспортировке</t>
  </si>
  <si>
    <t>газа по магистральным трубопроводам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</si>
  <si>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</si>
  <si>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</si>
  <si>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</si>
  <si>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</si>
  <si>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</si>
  <si>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</si>
  <si>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</si>
  <si>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</si>
  <si>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</si>
  <si>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</si>
  <si>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</si>
  <si>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затраты:</t>
  </si>
  <si>
    <t>1.3.1</t>
  </si>
  <si>
    <t>электроэнергия</t>
  </si>
  <si>
    <t>1.3.2</t>
  </si>
  <si>
    <t>коммунальные платежи (кроме электроэнергии)</t>
  </si>
  <si>
    <t>1.3.3</t>
  </si>
  <si>
    <t>сырье и материалы</t>
  </si>
  <si>
    <t>1.3.4</t>
  </si>
  <si>
    <t>топливо</t>
  </si>
  <si>
    <t>1.3.5</t>
  </si>
  <si>
    <t>запасные части и инвентарь</t>
  </si>
  <si>
    <t>1.3.6</t>
  </si>
  <si>
    <t>газ на собственные нужды и технологические потери</t>
  </si>
  <si>
    <t>1.4</t>
  </si>
  <si>
    <t>Амортизация основных средств, в том числе</t>
  </si>
  <si>
    <t>1.4.1</t>
  </si>
  <si>
    <t>амортизация трубопроводов и газораспределительных станций</t>
  </si>
  <si>
    <t>1.4.2</t>
  </si>
  <si>
    <t>амортизация прочего имущества</t>
  </si>
  <si>
    <t>1.5</t>
  </si>
  <si>
    <t>Прочие услуги</t>
  </si>
  <si>
    <t>1.5.1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</si>
  <si>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</si>
  <si>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</si>
  <si>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</si>
  <si>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</si>
  <si>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</si>
  <si>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</si>
  <si>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</si>
  <si>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</si>
  <si>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</si>
  <si>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</si>
  <si>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</si>
  <si>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</si>
  <si>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</si>
  <si>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</si>
  <si>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</si>
  <si>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1.5.2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</si>
  <si>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</si>
  <si>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</si>
  <si>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</si>
  <si>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</si>
  <si>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</si>
  <si>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1.5.3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</si>
  <si>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</si>
  <si>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</si>
  <si>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</si>
  <si>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</si>
  <si>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</si>
  <si>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</si>
  <si>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</si>
  <si>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1.5.4</t>
  </si>
  <si>
    <t>Капитальный ремонт</t>
  </si>
  <si>
    <t>1.5.5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</si>
  <si>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</si>
  <si>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</si>
  <si>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</si>
  <si>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</si>
  <si>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</si>
  <si>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</si>
  <si>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</si>
  <si>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1.5.5.4</t>
  </si>
  <si>
    <t>налог на загрязнение окружающей среды</t>
  </si>
  <si>
    <t>1.5.6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</si>
  <si>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</si>
  <si>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</si>
  <si>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</si>
  <si>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</si>
  <si>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</si>
  <si>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</si>
  <si>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</si>
  <si>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</si>
  <si>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</si>
  <si>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</si>
  <si>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</si>
  <si>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</si>
  <si>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</si>
  <si>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</si>
  <si>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кредитам</t>
  </si>
  <si>
    <t>3.3</t>
  </si>
  <si>
    <t>Социальное развитие и выплаты социального характера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</si>
  <si>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</si>
  <si>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</si>
  <si>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</si>
  <si>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</si>
  <si>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</si>
  <si>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4.2</t>
  </si>
  <si>
    <t>Обслуживание привлеченного на долгосрочной основе капитала</t>
  </si>
  <si>
    <t>4.3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</si>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</sst>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workbookViewId="0">
      <selection activeCell="J8" sqref="J8"/>
    </sheetView>
  </sheetViews>
  <sheetFormatPr defaultRowHeight="15.75" x14ac:dyDescent="0.25"/>
  <cols>
    <col min="1" max="1" width="7.85546875" style="2" customWidth="1"/>
    <col min="2" max="2" width="59.28515625" style="2" customWidth="1"/>
    <col min="3" max="3" width="12.7109375" style="2" customWidth="1"/>
    <col min="4" max="4" width="15.5703125" style="2" customWidth="1"/>
    <col min="5" max="255" width="9.140625" style="2"/>
    <col min="256" max="256" width="7.85546875" style="2" customWidth="1"/>
    <col min="257" max="257" width="59.28515625" style="2" customWidth="1"/>
    <col min="258" max="258" width="12.7109375" style="2" customWidth="1"/>
    <col min="259" max="259" width="15.5703125" style="2" customWidth="1"/>
    <col min="260" max="511" width="9.140625" style="2"/>
    <col min="512" max="512" width="7.85546875" style="2" customWidth="1"/>
    <col min="513" max="513" width="59.28515625" style="2" customWidth="1"/>
    <col min="514" max="514" width="12.7109375" style="2" customWidth="1"/>
    <col min="515" max="515" width="15.5703125" style="2" customWidth="1"/>
    <col min="516" max="767" width="9.140625" style="2"/>
    <col min="768" max="768" width="7.85546875" style="2" customWidth="1"/>
    <col min="769" max="769" width="59.28515625" style="2" customWidth="1"/>
    <col min="770" max="770" width="12.7109375" style="2" customWidth="1"/>
    <col min="771" max="771" width="15.5703125" style="2" customWidth="1"/>
    <col min="772" max="1023" width="9.140625" style="2"/>
    <col min="1024" max="1024" width="7.85546875" style="2" customWidth="1"/>
    <col min="1025" max="1025" width="59.28515625" style="2" customWidth="1"/>
    <col min="1026" max="1026" width="12.7109375" style="2" customWidth="1"/>
    <col min="1027" max="1027" width="15.5703125" style="2" customWidth="1"/>
    <col min="1028" max="1279" width="9.140625" style="2"/>
    <col min="1280" max="1280" width="7.85546875" style="2" customWidth="1"/>
    <col min="1281" max="1281" width="59.28515625" style="2" customWidth="1"/>
    <col min="1282" max="1282" width="12.7109375" style="2" customWidth="1"/>
    <col min="1283" max="1283" width="15.5703125" style="2" customWidth="1"/>
    <col min="1284" max="1535" width="9.140625" style="2"/>
    <col min="1536" max="1536" width="7.85546875" style="2" customWidth="1"/>
    <col min="1537" max="1537" width="59.28515625" style="2" customWidth="1"/>
    <col min="1538" max="1538" width="12.7109375" style="2" customWidth="1"/>
    <col min="1539" max="1539" width="15.5703125" style="2" customWidth="1"/>
    <col min="1540" max="1791" width="9.140625" style="2"/>
    <col min="1792" max="1792" width="7.85546875" style="2" customWidth="1"/>
    <col min="1793" max="1793" width="59.28515625" style="2" customWidth="1"/>
    <col min="1794" max="1794" width="12.7109375" style="2" customWidth="1"/>
    <col min="1795" max="1795" width="15.5703125" style="2" customWidth="1"/>
    <col min="1796" max="2047" width="9.140625" style="2"/>
    <col min="2048" max="2048" width="7.85546875" style="2" customWidth="1"/>
    <col min="2049" max="2049" width="59.28515625" style="2" customWidth="1"/>
    <col min="2050" max="2050" width="12.7109375" style="2" customWidth="1"/>
    <col min="2051" max="2051" width="15.5703125" style="2" customWidth="1"/>
    <col min="2052" max="2303" width="9.140625" style="2"/>
    <col min="2304" max="2304" width="7.85546875" style="2" customWidth="1"/>
    <col min="2305" max="2305" width="59.28515625" style="2" customWidth="1"/>
    <col min="2306" max="2306" width="12.7109375" style="2" customWidth="1"/>
    <col min="2307" max="2307" width="15.5703125" style="2" customWidth="1"/>
    <col min="2308" max="2559" width="9.140625" style="2"/>
    <col min="2560" max="2560" width="7.85546875" style="2" customWidth="1"/>
    <col min="2561" max="2561" width="59.28515625" style="2" customWidth="1"/>
    <col min="2562" max="2562" width="12.7109375" style="2" customWidth="1"/>
    <col min="2563" max="2563" width="15.5703125" style="2" customWidth="1"/>
    <col min="2564" max="2815" width="9.140625" style="2"/>
    <col min="2816" max="2816" width="7.85546875" style="2" customWidth="1"/>
    <col min="2817" max="2817" width="59.28515625" style="2" customWidth="1"/>
    <col min="2818" max="2818" width="12.7109375" style="2" customWidth="1"/>
    <col min="2819" max="2819" width="15.5703125" style="2" customWidth="1"/>
    <col min="2820" max="3071" width="9.140625" style="2"/>
    <col min="3072" max="3072" width="7.85546875" style="2" customWidth="1"/>
    <col min="3073" max="3073" width="59.28515625" style="2" customWidth="1"/>
    <col min="3074" max="3074" width="12.7109375" style="2" customWidth="1"/>
    <col min="3075" max="3075" width="15.5703125" style="2" customWidth="1"/>
    <col min="3076" max="3327" width="9.140625" style="2"/>
    <col min="3328" max="3328" width="7.85546875" style="2" customWidth="1"/>
    <col min="3329" max="3329" width="59.28515625" style="2" customWidth="1"/>
    <col min="3330" max="3330" width="12.7109375" style="2" customWidth="1"/>
    <col min="3331" max="3331" width="15.5703125" style="2" customWidth="1"/>
    <col min="3332" max="3583" width="9.140625" style="2"/>
    <col min="3584" max="3584" width="7.85546875" style="2" customWidth="1"/>
    <col min="3585" max="3585" width="59.28515625" style="2" customWidth="1"/>
    <col min="3586" max="3586" width="12.7109375" style="2" customWidth="1"/>
    <col min="3587" max="3587" width="15.5703125" style="2" customWidth="1"/>
    <col min="3588" max="3839" width="9.140625" style="2"/>
    <col min="3840" max="3840" width="7.85546875" style="2" customWidth="1"/>
    <col min="3841" max="3841" width="59.28515625" style="2" customWidth="1"/>
    <col min="3842" max="3842" width="12.7109375" style="2" customWidth="1"/>
    <col min="3843" max="3843" width="15.5703125" style="2" customWidth="1"/>
    <col min="3844" max="4095" width="9.140625" style="2"/>
    <col min="4096" max="4096" width="7.85546875" style="2" customWidth="1"/>
    <col min="4097" max="4097" width="59.28515625" style="2" customWidth="1"/>
    <col min="4098" max="4098" width="12.7109375" style="2" customWidth="1"/>
    <col min="4099" max="4099" width="15.5703125" style="2" customWidth="1"/>
    <col min="4100" max="4351" width="9.140625" style="2"/>
    <col min="4352" max="4352" width="7.85546875" style="2" customWidth="1"/>
    <col min="4353" max="4353" width="59.28515625" style="2" customWidth="1"/>
    <col min="4354" max="4354" width="12.7109375" style="2" customWidth="1"/>
    <col min="4355" max="4355" width="15.5703125" style="2" customWidth="1"/>
    <col min="4356" max="4607" width="9.140625" style="2"/>
    <col min="4608" max="4608" width="7.85546875" style="2" customWidth="1"/>
    <col min="4609" max="4609" width="59.28515625" style="2" customWidth="1"/>
    <col min="4610" max="4610" width="12.7109375" style="2" customWidth="1"/>
    <col min="4611" max="4611" width="15.5703125" style="2" customWidth="1"/>
    <col min="4612" max="4863" width="9.140625" style="2"/>
    <col min="4864" max="4864" width="7.85546875" style="2" customWidth="1"/>
    <col min="4865" max="4865" width="59.28515625" style="2" customWidth="1"/>
    <col min="4866" max="4866" width="12.7109375" style="2" customWidth="1"/>
    <col min="4867" max="4867" width="15.5703125" style="2" customWidth="1"/>
    <col min="4868" max="5119" width="9.140625" style="2"/>
    <col min="5120" max="5120" width="7.85546875" style="2" customWidth="1"/>
    <col min="5121" max="5121" width="59.28515625" style="2" customWidth="1"/>
    <col min="5122" max="5122" width="12.7109375" style="2" customWidth="1"/>
    <col min="5123" max="5123" width="15.5703125" style="2" customWidth="1"/>
    <col min="5124" max="5375" width="9.140625" style="2"/>
    <col min="5376" max="5376" width="7.85546875" style="2" customWidth="1"/>
    <col min="5377" max="5377" width="59.28515625" style="2" customWidth="1"/>
    <col min="5378" max="5378" width="12.7109375" style="2" customWidth="1"/>
    <col min="5379" max="5379" width="15.5703125" style="2" customWidth="1"/>
    <col min="5380" max="5631" width="9.140625" style="2"/>
    <col min="5632" max="5632" width="7.85546875" style="2" customWidth="1"/>
    <col min="5633" max="5633" width="59.28515625" style="2" customWidth="1"/>
    <col min="5634" max="5634" width="12.7109375" style="2" customWidth="1"/>
    <col min="5635" max="5635" width="15.5703125" style="2" customWidth="1"/>
    <col min="5636" max="5887" width="9.140625" style="2"/>
    <col min="5888" max="5888" width="7.85546875" style="2" customWidth="1"/>
    <col min="5889" max="5889" width="59.28515625" style="2" customWidth="1"/>
    <col min="5890" max="5890" width="12.7109375" style="2" customWidth="1"/>
    <col min="5891" max="5891" width="15.5703125" style="2" customWidth="1"/>
    <col min="5892" max="6143" width="9.140625" style="2"/>
    <col min="6144" max="6144" width="7.85546875" style="2" customWidth="1"/>
    <col min="6145" max="6145" width="59.28515625" style="2" customWidth="1"/>
    <col min="6146" max="6146" width="12.7109375" style="2" customWidth="1"/>
    <col min="6147" max="6147" width="15.5703125" style="2" customWidth="1"/>
    <col min="6148" max="6399" width="9.140625" style="2"/>
    <col min="6400" max="6400" width="7.85546875" style="2" customWidth="1"/>
    <col min="6401" max="6401" width="59.28515625" style="2" customWidth="1"/>
    <col min="6402" max="6402" width="12.7109375" style="2" customWidth="1"/>
    <col min="6403" max="6403" width="15.5703125" style="2" customWidth="1"/>
    <col min="6404" max="6655" width="9.140625" style="2"/>
    <col min="6656" max="6656" width="7.85546875" style="2" customWidth="1"/>
    <col min="6657" max="6657" width="59.28515625" style="2" customWidth="1"/>
    <col min="6658" max="6658" width="12.7109375" style="2" customWidth="1"/>
    <col min="6659" max="6659" width="15.5703125" style="2" customWidth="1"/>
    <col min="6660" max="6911" width="9.140625" style="2"/>
    <col min="6912" max="6912" width="7.85546875" style="2" customWidth="1"/>
    <col min="6913" max="6913" width="59.28515625" style="2" customWidth="1"/>
    <col min="6914" max="6914" width="12.7109375" style="2" customWidth="1"/>
    <col min="6915" max="6915" width="15.5703125" style="2" customWidth="1"/>
    <col min="6916" max="7167" width="9.140625" style="2"/>
    <col min="7168" max="7168" width="7.85546875" style="2" customWidth="1"/>
    <col min="7169" max="7169" width="59.28515625" style="2" customWidth="1"/>
    <col min="7170" max="7170" width="12.7109375" style="2" customWidth="1"/>
    <col min="7171" max="7171" width="15.5703125" style="2" customWidth="1"/>
    <col min="7172" max="7423" width="9.140625" style="2"/>
    <col min="7424" max="7424" width="7.85546875" style="2" customWidth="1"/>
    <col min="7425" max="7425" width="59.28515625" style="2" customWidth="1"/>
    <col min="7426" max="7426" width="12.7109375" style="2" customWidth="1"/>
    <col min="7427" max="7427" width="15.5703125" style="2" customWidth="1"/>
    <col min="7428" max="7679" width="9.140625" style="2"/>
    <col min="7680" max="7680" width="7.85546875" style="2" customWidth="1"/>
    <col min="7681" max="7681" width="59.28515625" style="2" customWidth="1"/>
    <col min="7682" max="7682" width="12.7109375" style="2" customWidth="1"/>
    <col min="7683" max="7683" width="15.5703125" style="2" customWidth="1"/>
    <col min="7684" max="7935" width="9.140625" style="2"/>
    <col min="7936" max="7936" width="7.85546875" style="2" customWidth="1"/>
    <col min="7937" max="7937" width="59.28515625" style="2" customWidth="1"/>
    <col min="7938" max="7938" width="12.7109375" style="2" customWidth="1"/>
    <col min="7939" max="7939" width="15.5703125" style="2" customWidth="1"/>
    <col min="7940" max="8191" width="9.140625" style="2"/>
    <col min="8192" max="8192" width="7.85546875" style="2" customWidth="1"/>
    <col min="8193" max="8193" width="59.28515625" style="2" customWidth="1"/>
    <col min="8194" max="8194" width="12.7109375" style="2" customWidth="1"/>
    <col min="8195" max="8195" width="15.5703125" style="2" customWidth="1"/>
    <col min="8196" max="8447" width="9.140625" style="2"/>
    <col min="8448" max="8448" width="7.85546875" style="2" customWidth="1"/>
    <col min="8449" max="8449" width="59.28515625" style="2" customWidth="1"/>
    <col min="8450" max="8450" width="12.7109375" style="2" customWidth="1"/>
    <col min="8451" max="8451" width="15.5703125" style="2" customWidth="1"/>
    <col min="8452" max="8703" width="9.140625" style="2"/>
    <col min="8704" max="8704" width="7.85546875" style="2" customWidth="1"/>
    <col min="8705" max="8705" width="59.28515625" style="2" customWidth="1"/>
    <col min="8706" max="8706" width="12.7109375" style="2" customWidth="1"/>
    <col min="8707" max="8707" width="15.5703125" style="2" customWidth="1"/>
    <col min="8708" max="8959" width="9.140625" style="2"/>
    <col min="8960" max="8960" width="7.85546875" style="2" customWidth="1"/>
    <col min="8961" max="8961" width="59.28515625" style="2" customWidth="1"/>
    <col min="8962" max="8962" width="12.7109375" style="2" customWidth="1"/>
    <col min="8963" max="8963" width="15.5703125" style="2" customWidth="1"/>
    <col min="8964" max="9215" width="9.140625" style="2"/>
    <col min="9216" max="9216" width="7.85546875" style="2" customWidth="1"/>
    <col min="9217" max="9217" width="59.28515625" style="2" customWidth="1"/>
    <col min="9218" max="9218" width="12.7109375" style="2" customWidth="1"/>
    <col min="9219" max="9219" width="15.5703125" style="2" customWidth="1"/>
    <col min="9220" max="9471" width="9.140625" style="2"/>
    <col min="9472" max="9472" width="7.85546875" style="2" customWidth="1"/>
    <col min="9473" max="9473" width="59.28515625" style="2" customWidth="1"/>
    <col min="9474" max="9474" width="12.7109375" style="2" customWidth="1"/>
    <col min="9475" max="9475" width="15.5703125" style="2" customWidth="1"/>
    <col min="9476" max="9727" width="9.140625" style="2"/>
    <col min="9728" max="9728" width="7.85546875" style="2" customWidth="1"/>
    <col min="9729" max="9729" width="59.28515625" style="2" customWidth="1"/>
    <col min="9730" max="9730" width="12.7109375" style="2" customWidth="1"/>
    <col min="9731" max="9731" width="15.5703125" style="2" customWidth="1"/>
    <col min="9732" max="9983" width="9.140625" style="2"/>
    <col min="9984" max="9984" width="7.85546875" style="2" customWidth="1"/>
    <col min="9985" max="9985" width="59.28515625" style="2" customWidth="1"/>
    <col min="9986" max="9986" width="12.7109375" style="2" customWidth="1"/>
    <col min="9987" max="9987" width="15.5703125" style="2" customWidth="1"/>
    <col min="9988" max="10239" width="9.140625" style="2"/>
    <col min="10240" max="10240" width="7.85546875" style="2" customWidth="1"/>
    <col min="10241" max="10241" width="59.28515625" style="2" customWidth="1"/>
    <col min="10242" max="10242" width="12.7109375" style="2" customWidth="1"/>
    <col min="10243" max="10243" width="15.5703125" style="2" customWidth="1"/>
    <col min="10244" max="10495" width="9.140625" style="2"/>
    <col min="10496" max="10496" width="7.85546875" style="2" customWidth="1"/>
    <col min="10497" max="10497" width="59.28515625" style="2" customWidth="1"/>
    <col min="10498" max="10498" width="12.7109375" style="2" customWidth="1"/>
    <col min="10499" max="10499" width="15.5703125" style="2" customWidth="1"/>
    <col min="10500" max="10751" width="9.140625" style="2"/>
    <col min="10752" max="10752" width="7.85546875" style="2" customWidth="1"/>
    <col min="10753" max="10753" width="59.28515625" style="2" customWidth="1"/>
    <col min="10754" max="10754" width="12.7109375" style="2" customWidth="1"/>
    <col min="10755" max="10755" width="15.5703125" style="2" customWidth="1"/>
    <col min="10756" max="11007" width="9.140625" style="2"/>
    <col min="11008" max="11008" width="7.85546875" style="2" customWidth="1"/>
    <col min="11009" max="11009" width="59.28515625" style="2" customWidth="1"/>
    <col min="11010" max="11010" width="12.7109375" style="2" customWidth="1"/>
    <col min="11011" max="11011" width="15.5703125" style="2" customWidth="1"/>
    <col min="11012" max="11263" width="9.140625" style="2"/>
    <col min="11264" max="11264" width="7.85546875" style="2" customWidth="1"/>
    <col min="11265" max="11265" width="59.28515625" style="2" customWidth="1"/>
    <col min="11266" max="11266" width="12.7109375" style="2" customWidth="1"/>
    <col min="11267" max="11267" width="15.5703125" style="2" customWidth="1"/>
    <col min="11268" max="11519" width="9.140625" style="2"/>
    <col min="11520" max="11520" width="7.85546875" style="2" customWidth="1"/>
    <col min="11521" max="11521" width="59.28515625" style="2" customWidth="1"/>
    <col min="11522" max="11522" width="12.7109375" style="2" customWidth="1"/>
    <col min="11523" max="11523" width="15.5703125" style="2" customWidth="1"/>
    <col min="11524" max="11775" width="9.140625" style="2"/>
    <col min="11776" max="11776" width="7.85546875" style="2" customWidth="1"/>
    <col min="11777" max="11777" width="59.28515625" style="2" customWidth="1"/>
    <col min="11778" max="11778" width="12.7109375" style="2" customWidth="1"/>
    <col min="11779" max="11779" width="15.5703125" style="2" customWidth="1"/>
    <col min="11780" max="12031" width="9.140625" style="2"/>
    <col min="12032" max="12032" width="7.85546875" style="2" customWidth="1"/>
    <col min="12033" max="12033" width="59.28515625" style="2" customWidth="1"/>
    <col min="12034" max="12034" width="12.7109375" style="2" customWidth="1"/>
    <col min="12035" max="12035" width="15.5703125" style="2" customWidth="1"/>
    <col min="12036" max="12287" width="9.140625" style="2"/>
    <col min="12288" max="12288" width="7.85546875" style="2" customWidth="1"/>
    <col min="12289" max="12289" width="59.28515625" style="2" customWidth="1"/>
    <col min="12290" max="12290" width="12.7109375" style="2" customWidth="1"/>
    <col min="12291" max="12291" width="15.5703125" style="2" customWidth="1"/>
    <col min="12292" max="12543" width="9.140625" style="2"/>
    <col min="12544" max="12544" width="7.85546875" style="2" customWidth="1"/>
    <col min="12545" max="12545" width="59.28515625" style="2" customWidth="1"/>
    <col min="12546" max="12546" width="12.7109375" style="2" customWidth="1"/>
    <col min="12547" max="12547" width="15.5703125" style="2" customWidth="1"/>
    <col min="12548" max="12799" width="9.140625" style="2"/>
    <col min="12800" max="12800" width="7.85546875" style="2" customWidth="1"/>
    <col min="12801" max="12801" width="59.28515625" style="2" customWidth="1"/>
    <col min="12802" max="12802" width="12.7109375" style="2" customWidth="1"/>
    <col min="12803" max="12803" width="15.5703125" style="2" customWidth="1"/>
    <col min="12804" max="13055" width="9.140625" style="2"/>
    <col min="13056" max="13056" width="7.85546875" style="2" customWidth="1"/>
    <col min="13057" max="13057" width="59.28515625" style="2" customWidth="1"/>
    <col min="13058" max="13058" width="12.7109375" style="2" customWidth="1"/>
    <col min="13059" max="13059" width="15.5703125" style="2" customWidth="1"/>
    <col min="13060" max="13311" width="9.140625" style="2"/>
    <col min="13312" max="13312" width="7.85546875" style="2" customWidth="1"/>
    <col min="13313" max="13313" width="59.28515625" style="2" customWidth="1"/>
    <col min="13314" max="13314" width="12.7109375" style="2" customWidth="1"/>
    <col min="13315" max="13315" width="15.5703125" style="2" customWidth="1"/>
    <col min="13316" max="13567" width="9.140625" style="2"/>
    <col min="13568" max="13568" width="7.85546875" style="2" customWidth="1"/>
    <col min="13569" max="13569" width="59.28515625" style="2" customWidth="1"/>
    <col min="13570" max="13570" width="12.7109375" style="2" customWidth="1"/>
    <col min="13571" max="13571" width="15.5703125" style="2" customWidth="1"/>
    <col min="13572" max="13823" width="9.140625" style="2"/>
    <col min="13824" max="13824" width="7.85546875" style="2" customWidth="1"/>
    <col min="13825" max="13825" width="59.28515625" style="2" customWidth="1"/>
    <col min="13826" max="13826" width="12.7109375" style="2" customWidth="1"/>
    <col min="13827" max="13827" width="15.5703125" style="2" customWidth="1"/>
    <col min="13828" max="14079" width="9.140625" style="2"/>
    <col min="14080" max="14080" width="7.85546875" style="2" customWidth="1"/>
    <col min="14081" max="14081" width="59.28515625" style="2" customWidth="1"/>
    <col min="14082" max="14082" width="12.7109375" style="2" customWidth="1"/>
    <col min="14083" max="14083" width="15.5703125" style="2" customWidth="1"/>
    <col min="14084" max="14335" width="9.140625" style="2"/>
    <col min="14336" max="14336" width="7.85546875" style="2" customWidth="1"/>
    <col min="14337" max="14337" width="59.28515625" style="2" customWidth="1"/>
    <col min="14338" max="14338" width="12.7109375" style="2" customWidth="1"/>
    <col min="14339" max="14339" width="15.5703125" style="2" customWidth="1"/>
    <col min="14340" max="14591" width="9.140625" style="2"/>
    <col min="14592" max="14592" width="7.85546875" style="2" customWidth="1"/>
    <col min="14593" max="14593" width="59.28515625" style="2" customWidth="1"/>
    <col min="14594" max="14594" width="12.7109375" style="2" customWidth="1"/>
    <col min="14595" max="14595" width="15.5703125" style="2" customWidth="1"/>
    <col min="14596" max="14847" width="9.140625" style="2"/>
    <col min="14848" max="14848" width="7.85546875" style="2" customWidth="1"/>
    <col min="14849" max="14849" width="59.28515625" style="2" customWidth="1"/>
    <col min="14850" max="14850" width="12.7109375" style="2" customWidth="1"/>
    <col min="14851" max="14851" width="15.5703125" style="2" customWidth="1"/>
    <col min="14852" max="15103" width="9.140625" style="2"/>
    <col min="15104" max="15104" width="7.85546875" style="2" customWidth="1"/>
    <col min="15105" max="15105" width="59.28515625" style="2" customWidth="1"/>
    <col min="15106" max="15106" width="12.7109375" style="2" customWidth="1"/>
    <col min="15107" max="15107" width="15.5703125" style="2" customWidth="1"/>
    <col min="15108" max="15359" width="9.140625" style="2"/>
    <col min="15360" max="15360" width="7.85546875" style="2" customWidth="1"/>
    <col min="15361" max="15361" width="59.28515625" style="2" customWidth="1"/>
    <col min="15362" max="15362" width="12.7109375" style="2" customWidth="1"/>
    <col min="15363" max="15363" width="15.5703125" style="2" customWidth="1"/>
    <col min="15364" max="15615" width="9.140625" style="2"/>
    <col min="15616" max="15616" width="7.85546875" style="2" customWidth="1"/>
    <col min="15617" max="15617" width="59.28515625" style="2" customWidth="1"/>
    <col min="15618" max="15618" width="12.7109375" style="2" customWidth="1"/>
    <col min="15619" max="15619" width="15.5703125" style="2" customWidth="1"/>
    <col min="15620" max="15871" width="9.140625" style="2"/>
    <col min="15872" max="15872" width="7.85546875" style="2" customWidth="1"/>
    <col min="15873" max="15873" width="59.28515625" style="2" customWidth="1"/>
    <col min="15874" max="15874" width="12.7109375" style="2" customWidth="1"/>
    <col min="15875" max="15875" width="15.5703125" style="2" customWidth="1"/>
    <col min="15876" max="16127" width="9.140625" style="2"/>
    <col min="16128" max="16128" width="7.85546875" style="2" customWidth="1"/>
    <col min="16129" max="16129" width="59.28515625" style="2" customWidth="1"/>
    <col min="16130" max="16130" width="12.7109375" style="2" customWidth="1"/>
    <col min="16131" max="16131" width="15.5703125" style="2" customWidth="1"/>
    <col min="16132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</v>
      </c>
      <c r="B3" s="1"/>
      <c r="C3" s="1"/>
      <c r="D3" s="1"/>
    </row>
    <row r="4" spans="1:4" x14ac:dyDescent="0.25">
      <c r="A4" s="3"/>
    </row>
    <row r="5" spans="1:4" x14ac:dyDescent="0.25">
      <c r="A5" s="1" t="s">
        <v>3</v>
      </c>
      <c r="B5" s="1"/>
      <c r="C5" s="1"/>
      <c r="D5" s="1"/>
    </row>
    <row r="6" spans="1:4" x14ac:dyDescent="0.25">
      <c r="A6" s="3"/>
    </row>
    <row r="7" spans="1:4" ht="18.75" x14ac:dyDescent="0.25">
      <c r="A7" s="4" t="s">
        <v>4</v>
      </c>
      <c r="B7" s="4"/>
      <c r="C7" s="4"/>
      <c r="D7" s="4"/>
    </row>
    <row r="8" spans="1:4" ht="18.75" x14ac:dyDescent="0.25">
      <c r="A8" s="4" t="s">
        <v>5</v>
      </c>
      <c r="B8" s="4"/>
      <c r="C8" s="4"/>
      <c r="D8" s="4"/>
    </row>
    <row r="9" spans="1:4" ht="18.75" x14ac:dyDescent="0.25">
      <c r="A9" s="4" t="s">
        <v>6</v>
      </c>
      <c r="B9" s="4"/>
      <c r="C9" s="4"/>
      <c r="D9" s="4"/>
    </row>
    <row r="10" spans="1:4" x14ac:dyDescent="0.25">
      <c r="A10" s="5" t="s">
        <v>7</v>
      </c>
      <c r="B10" s="5"/>
      <c r="C10" s="5"/>
      <c r="D10" s="5"/>
    </row>
    <row r="11" spans="1:4" ht="18.75" x14ac:dyDescent="0.25">
      <c r="A11" s="4" t="s">
        <v>8</v>
      </c>
      <c r="B11" s="4"/>
      <c r="C11" s="4"/>
      <c r="D11" s="4"/>
    </row>
    <row r="12" spans="1:4" ht="18.75" x14ac:dyDescent="0.25">
      <c r="A12" s="4" t="s">
        <v>9</v>
      </c>
      <c r="B12" s="4"/>
      <c r="C12" s="4"/>
      <c r="D12" s="4"/>
    </row>
    <row r="13" spans="1:4" x14ac:dyDescent="0.25">
      <c r="A13" s="3"/>
    </row>
    <row r="14" spans="1:4" ht="31.5" x14ac:dyDescent="0.25">
      <c r="A14" s="6" t="s">
        <v>10</v>
      </c>
      <c r="B14" s="6" t="s">
        <v>11</v>
      </c>
      <c r="C14" s="6" t="s">
        <v>12</v>
      </c>
      <c r="D14" s="6" t="s">
        <v>13</v>
      </c>
    </row>
    <row r="15" spans="1:4" x14ac:dyDescent="0.25">
      <c r="A15" s="6">
        <v>1</v>
      </c>
      <c r="B15" s="6">
        <v>2</v>
      </c>
      <c r="C15" s="6">
        <v>3</v>
      </c>
      <c r="D15" s="6">
        <v>4</v>
      </c>
    </row>
    <row r="16" spans="1:4" ht="31.5" x14ac:dyDescent="0.25">
      <c r="A16" s="6">
        <v>1</v>
      </c>
      <c r="B16" s="7" t="s">
        <v>14</v>
      </c>
      <c r="C16" s="6" t="s">
        <v>15</v>
      </c>
      <c r="D16" s="8">
        <f>D17+D18+D19+D26+D29</f>
        <v>37124.507310000001</v>
      </c>
    </row>
    <row r="17" spans="1:4" x14ac:dyDescent="0.25">
      <c r="A17" s="9" t="s">
        <v>16</v>
      </c>
      <c r="B17" s="7" t="s">
        <v>17</v>
      </c>
      <c r="C17" s="6" t="s">
        <v>15</v>
      </c>
      <c r="D17" s="8">
        <f>14028.39/1000+7408548.19/1000+2212.83/1000+8628901.12/1000</f>
        <v>16053.69053</v>
      </c>
    </row>
    <row r="18" spans="1:4" x14ac:dyDescent="0.25">
      <c r="A18" s="9" t="s">
        <v>18</v>
      </c>
      <c r="B18" s="7" t="s">
        <v>19</v>
      </c>
      <c r="C18" s="6" t="s">
        <v>15</v>
      </c>
      <c r="D18" s="8">
        <f>14706.07/1000+2333318.48/1000+17222.83/1000+2583424.65/1000</f>
        <v>4948.6720299999997</v>
      </c>
    </row>
    <row r="19" spans="1:4" x14ac:dyDescent="0.25">
      <c r="A19" s="9" t="s">
        <v>20</v>
      </c>
      <c r="B19" s="7" t="s">
        <v>21</v>
      </c>
      <c r="C19" s="6" t="s">
        <v>15</v>
      </c>
      <c r="D19" s="8">
        <f>D20+D21+D22+D23+D24+D25</f>
        <v>2264.44004</v>
      </c>
    </row>
    <row r="20" spans="1:4" x14ac:dyDescent="0.25">
      <c r="A20" s="9" t="s">
        <v>22</v>
      </c>
      <c r="B20" s="7" t="s">
        <v>23</v>
      </c>
      <c r="C20" s="6" t="s">
        <v>15</v>
      </c>
      <c r="D20" s="8">
        <f>342588.33/1000</f>
        <v>342.58833000000004</v>
      </c>
    </row>
    <row r="21" spans="1:4" x14ac:dyDescent="0.25">
      <c r="A21" s="9" t="s">
        <v>24</v>
      </c>
      <c r="B21" s="7" t="s">
        <v>25</v>
      </c>
      <c r="C21" s="6" t="s">
        <v>15</v>
      </c>
      <c r="D21" s="8">
        <f>63402.41/1000+91319.17/1000</f>
        <v>154.72158000000002</v>
      </c>
    </row>
    <row r="22" spans="1:4" x14ac:dyDescent="0.25">
      <c r="A22" s="9" t="s">
        <v>26</v>
      </c>
      <c r="B22" s="7" t="s">
        <v>27</v>
      </c>
      <c r="C22" s="6" t="s">
        <v>15</v>
      </c>
      <c r="D22" s="8">
        <f>164323.52/1000+462703.48/1000+330060.38/1000</f>
        <v>957.08737999999994</v>
      </c>
    </row>
    <row r="23" spans="1:4" x14ac:dyDescent="0.25">
      <c r="A23" s="9" t="s">
        <v>28</v>
      </c>
      <c r="B23" s="7" t="s">
        <v>29</v>
      </c>
      <c r="C23" s="6" t="s">
        <v>15</v>
      </c>
      <c r="D23" s="8">
        <f>184136.67/1000</f>
        <v>184.13667000000001</v>
      </c>
    </row>
    <row r="24" spans="1:4" x14ac:dyDescent="0.25">
      <c r="A24" s="9" t="s">
        <v>30</v>
      </c>
      <c r="B24" s="7" t="s">
        <v>31</v>
      </c>
      <c r="C24" s="6" t="s">
        <v>15</v>
      </c>
      <c r="D24" s="8">
        <f>87865.82/1000</f>
        <v>87.865820000000014</v>
      </c>
    </row>
    <row r="25" spans="1:4" x14ac:dyDescent="0.25">
      <c r="A25" s="9" t="s">
        <v>32</v>
      </c>
      <c r="B25" s="7" t="s">
        <v>33</v>
      </c>
      <c r="C25" s="6" t="s">
        <v>15</v>
      </c>
      <c r="D25" s="8">
        <f>538040.26/1000</f>
        <v>538.04025999999999</v>
      </c>
    </row>
    <row r="26" spans="1:4" x14ac:dyDescent="0.25">
      <c r="A26" s="9" t="s">
        <v>34</v>
      </c>
      <c r="B26" s="7" t="s">
        <v>35</v>
      </c>
      <c r="C26" s="6" t="s">
        <v>15</v>
      </c>
      <c r="D26" s="8">
        <f>D27+D28</f>
        <v>8130.2280999999994</v>
      </c>
    </row>
    <row r="27" spans="1:4" ht="31.5" x14ac:dyDescent="0.25">
      <c r="A27" s="9" t="s">
        <v>36</v>
      </c>
      <c r="B27" s="10" t="s">
        <v>37</v>
      </c>
      <c r="C27" s="6" t="s">
        <v>15</v>
      </c>
      <c r="D27" s="8">
        <f>7970168.26/1000</f>
        <v>7970.1682599999995</v>
      </c>
    </row>
    <row r="28" spans="1:4" x14ac:dyDescent="0.25">
      <c r="A28" s="9" t="s">
        <v>38</v>
      </c>
      <c r="B28" s="7" t="s">
        <v>39</v>
      </c>
      <c r="C28" s="6" t="s">
        <v>15</v>
      </c>
      <c r="D28" s="8">
        <f>160059.84/1000</f>
        <v>160.05984000000001</v>
      </c>
    </row>
    <row r="29" spans="1:4" x14ac:dyDescent="0.25">
      <c r="A29" s="9" t="s">
        <v>40</v>
      </c>
      <c r="B29" s="7" t="s">
        <v>41</v>
      </c>
      <c r="C29" s="6" t="s">
        <v>15</v>
      </c>
      <c r="D29" s="8">
        <f>D30+D38+D41+D45+D46+D51</f>
        <v>5727.4766099999997</v>
      </c>
    </row>
    <row r="30" spans="1:4" x14ac:dyDescent="0.25">
      <c r="A30" s="9" t="s">
        <v>42</v>
      </c>
      <c r="B30" s="7" t="s">
        <v>43</v>
      </c>
      <c r="C30" s="6" t="s">
        <v>15</v>
      </c>
      <c r="D30" s="8">
        <f>D31+D32+D33+D34+D35+D36+D37</f>
        <v>1940.9541899999999</v>
      </c>
    </row>
    <row r="31" spans="1:4" x14ac:dyDescent="0.25">
      <c r="A31" s="6" t="s">
        <v>44</v>
      </c>
      <c r="B31" s="7" t="s">
        <v>45</v>
      </c>
      <c r="C31" s="6" t="s">
        <v>15</v>
      </c>
      <c r="D31" s="8">
        <f>3102.17/1000+41000.04/1000+16639.89/1000</f>
        <v>60.742100000000001</v>
      </c>
    </row>
    <row r="32" spans="1:4" x14ac:dyDescent="0.25">
      <c r="A32" s="6" t="s">
        <v>46</v>
      </c>
      <c r="B32" s="7" t="s">
        <v>47</v>
      </c>
      <c r="C32" s="6" t="s">
        <v>15</v>
      </c>
      <c r="D32" s="8">
        <f>36000/1000</f>
        <v>36</v>
      </c>
    </row>
    <row r="33" spans="1:4" x14ac:dyDescent="0.25">
      <c r="A33" s="6" t="s">
        <v>48</v>
      </c>
      <c r="B33" s="7" t="s">
        <v>49</v>
      </c>
      <c r="C33" s="6" t="s">
        <v>15</v>
      </c>
      <c r="D33" s="8">
        <v>43.31</v>
      </c>
    </row>
    <row r="34" spans="1:4" x14ac:dyDescent="0.25">
      <c r="A34" s="6" t="s">
        <v>50</v>
      </c>
      <c r="B34" s="7" t="s">
        <v>51</v>
      </c>
      <c r="C34" s="6" t="s">
        <v>15</v>
      </c>
      <c r="D34" s="8">
        <f>120752.09/1000</f>
        <v>120.75209</v>
      </c>
    </row>
    <row r="35" spans="1:4" x14ac:dyDescent="0.25">
      <c r="A35" s="6" t="s">
        <v>52</v>
      </c>
      <c r="B35" s="7" t="s">
        <v>53</v>
      </c>
      <c r="C35" s="6" t="s">
        <v>15</v>
      </c>
      <c r="D35" s="8">
        <v>0</v>
      </c>
    </row>
    <row r="36" spans="1:4" x14ac:dyDescent="0.25">
      <c r="A36" s="6" t="s">
        <v>54</v>
      </c>
      <c r="B36" s="7" t="s">
        <v>55</v>
      </c>
      <c r="C36" s="6" t="s">
        <v>15</v>
      </c>
      <c r="D36" s="8">
        <f>1188000/1000</f>
        <v>1188</v>
      </c>
    </row>
    <row r="37" spans="1:4" x14ac:dyDescent="0.25">
      <c r="A37" s="9" t="s">
        <v>56</v>
      </c>
      <c r="B37" s="7" t="s">
        <v>57</v>
      </c>
      <c r="C37" s="6" t="s">
        <v>15</v>
      </c>
      <c r="D37" s="8">
        <v>492.15</v>
      </c>
    </row>
    <row r="38" spans="1:4" x14ac:dyDescent="0.25">
      <c r="A38" s="9" t="s">
        <v>58</v>
      </c>
      <c r="B38" s="7" t="s">
        <v>59</v>
      </c>
      <c r="C38" s="6" t="s">
        <v>15</v>
      </c>
      <c r="D38" s="8">
        <f>D39+D40</f>
        <v>15.212540000000001</v>
      </c>
    </row>
    <row r="39" spans="1:4" x14ac:dyDescent="0.25">
      <c r="A39" s="9" t="s">
        <v>60</v>
      </c>
      <c r="B39" s="7" t="s">
        <v>61</v>
      </c>
      <c r="C39" s="6" t="s">
        <v>15</v>
      </c>
      <c r="D39" s="8">
        <v>0</v>
      </c>
    </row>
    <row r="40" spans="1:4" x14ac:dyDescent="0.25">
      <c r="A40" s="9" t="s">
        <v>62</v>
      </c>
      <c r="B40" s="7" t="s">
        <v>63</v>
      </c>
      <c r="C40" s="6" t="s">
        <v>15</v>
      </c>
      <c r="D40" s="8">
        <f>15212.54/1000</f>
        <v>15.212540000000001</v>
      </c>
    </row>
    <row r="41" spans="1:4" x14ac:dyDescent="0.25">
      <c r="A41" s="9" t="s">
        <v>64</v>
      </c>
      <c r="B41" s="7" t="s">
        <v>65</v>
      </c>
      <c r="C41" s="6" t="s">
        <v>15</v>
      </c>
      <c r="D41" s="8">
        <f>D42+D43+D44</f>
        <v>39.348689999999998</v>
      </c>
    </row>
    <row r="42" spans="1:4" x14ac:dyDescent="0.25">
      <c r="A42" s="9" t="s">
        <v>66</v>
      </c>
      <c r="B42" s="7" t="s">
        <v>67</v>
      </c>
      <c r="C42" s="6" t="s">
        <v>15</v>
      </c>
      <c r="D42" s="8">
        <f>22200/1000</f>
        <v>22.2</v>
      </c>
    </row>
    <row r="43" spans="1:4" x14ac:dyDescent="0.25">
      <c r="A43" s="9" t="s">
        <v>68</v>
      </c>
      <c r="B43" s="7" t="s">
        <v>69</v>
      </c>
      <c r="C43" s="6" t="s">
        <v>15</v>
      </c>
      <c r="D43" s="8">
        <f>13764.72/1000</f>
        <v>13.764719999999999</v>
      </c>
    </row>
    <row r="44" spans="1:4" x14ac:dyDescent="0.25">
      <c r="A44" s="9" t="s">
        <v>70</v>
      </c>
      <c r="B44" s="7" t="s">
        <v>71</v>
      </c>
      <c r="C44" s="6" t="s">
        <v>15</v>
      </c>
      <c r="D44" s="8">
        <f>3040.88/1000+343.09/1000</f>
        <v>3.3839700000000001</v>
      </c>
    </row>
    <row r="45" spans="1:4" x14ac:dyDescent="0.25">
      <c r="A45" s="9" t="s">
        <v>72</v>
      </c>
      <c r="B45" s="7" t="s">
        <v>73</v>
      </c>
      <c r="C45" s="6" t="s">
        <v>15</v>
      </c>
      <c r="D45" s="8">
        <f>7000/1000</f>
        <v>7</v>
      </c>
    </row>
    <row r="46" spans="1:4" x14ac:dyDescent="0.25">
      <c r="A46" s="9" t="s">
        <v>74</v>
      </c>
      <c r="B46" s="7" t="s">
        <v>75</v>
      </c>
      <c r="C46" s="6" t="s">
        <v>15</v>
      </c>
      <c r="D46" s="8">
        <f>D47+D48+D49+D50</f>
        <v>3396.7911899999999</v>
      </c>
    </row>
    <row r="47" spans="1:4" x14ac:dyDescent="0.25">
      <c r="A47" s="9" t="s">
        <v>76</v>
      </c>
      <c r="B47" s="7" t="s">
        <v>77</v>
      </c>
      <c r="C47" s="6" t="s">
        <v>15</v>
      </c>
      <c r="D47" s="8">
        <f>3373473.13/1000</f>
        <v>3373.4731299999999</v>
      </c>
    </row>
    <row r="48" spans="1:4" x14ac:dyDescent="0.25">
      <c r="A48" s="9" t="s">
        <v>78</v>
      </c>
      <c r="B48" s="7" t="s">
        <v>79</v>
      </c>
      <c r="C48" s="6" t="s">
        <v>15</v>
      </c>
      <c r="D48" s="8">
        <f>23318.06/1000</f>
        <v>23.318060000000003</v>
      </c>
    </row>
    <row r="49" spans="1:4" x14ac:dyDescent="0.25">
      <c r="A49" s="9" t="s">
        <v>80</v>
      </c>
      <c r="B49" s="7" t="s">
        <v>81</v>
      </c>
      <c r="C49" s="6" t="s">
        <v>15</v>
      </c>
      <c r="D49" s="8">
        <v>0</v>
      </c>
    </row>
    <row r="50" spans="1:4" x14ac:dyDescent="0.25">
      <c r="A50" s="9" t="s">
        <v>82</v>
      </c>
      <c r="B50" s="7" t="s">
        <v>83</v>
      </c>
      <c r="C50" s="6" t="s">
        <v>15</v>
      </c>
      <c r="D50" s="8">
        <v>0</v>
      </c>
    </row>
    <row r="51" spans="1:4" x14ac:dyDescent="0.25">
      <c r="A51" s="9" t="s">
        <v>84</v>
      </c>
      <c r="B51" s="7" t="s">
        <v>85</v>
      </c>
      <c r="C51" s="6" t="s">
        <v>15</v>
      </c>
      <c r="D51" s="8">
        <f>D52+D53+D54+D55</f>
        <v>328.16999999999996</v>
      </c>
    </row>
    <row r="52" spans="1:4" x14ac:dyDescent="0.25">
      <c r="A52" s="9" t="s">
        <v>86</v>
      </c>
      <c r="B52" s="7" t="s">
        <v>87</v>
      </c>
      <c r="C52" s="6" t="s">
        <v>15</v>
      </c>
      <c r="D52" s="8">
        <f>38600/1000+36635/1000+15150/1000+2395/1000+12600/1000</f>
        <v>105.38</v>
      </c>
    </row>
    <row r="53" spans="1:4" x14ac:dyDescent="0.25">
      <c r="A53" s="9" t="s">
        <v>88</v>
      </c>
      <c r="B53" s="7" t="s">
        <v>89</v>
      </c>
      <c r="C53" s="6" t="s">
        <v>15</v>
      </c>
      <c r="D53" s="8">
        <v>36.99</v>
      </c>
    </row>
    <row r="54" spans="1:4" x14ac:dyDescent="0.25">
      <c r="A54" s="9" t="s">
        <v>90</v>
      </c>
      <c r="B54" s="7" t="s">
        <v>91</v>
      </c>
      <c r="C54" s="6" t="s">
        <v>15</v>
      </c>
      <c r="D54" s="8">
        <f>52600/1000</f>
        <v>52.6</v>
      </c>
    </row>
    <row r="55" spans="1:4" x14ac:dyDescent="0.25">
      <c r="A55" s="9" t="s">
        <v>92</v>
      </c>
      <c r="B55" s="7" t="s">
        <v>93</v>
      </c>
      <c r="C55" s="6" t="s">
        <v>15</v>
      </c>
      <c r="D55" s="8">
        <v>133.19999999999999</v>
      </c>
    </row>
    <row r="56" spans="1:4" x14ac:dyDescent="0.25">
      <c r="A56" s="9">
        <v>2</v>
      </c>
      <c r="B56" s="7" t="s">
        <v>94</v>
      </c>
      <c r="C56" s="6" t="s">
        <v>15</v>
      </c>
      <c r="D56" s="8">
        <f>17131</f>
        <v>17131</v>
      </c>
    </row>
    <row r="57" spans="1:4" x14ac:dyDescent="0.25">
      <c r="A57" s="9">
        <v>3</v>
      </c>
      <c r="B57" s="7" t="s">
        <v>95</v>
      </c>
      <c r="C57" s="6" t="s">
        <v>15</v>
      </c>
      <c r="D57" s="8">
        <f>3829</f>
        <v>3829</v>
      </c>
    </row>
    <row r="58" spans="1:4" x14ac:dyDescent="0.25">
      <c r="A58" s="9" t="s">
        <v>96</v>
      </c>
      <c r="B58" s="7" t="s">
        <v>97</v>
      </c>
      <c r="C58" s="6" t="s">
        <v>15</v>
      </c>
      <c r="D58" s="8">
        <v>0</v>
      </c>
    </row>
    <row r="59" spans="1:4" x14ac:dyDescent="0.25">
      <c r="A59" s="9" t="s">
        <v>98</v>
      </c>
      <c r="B59" s="7" t="s">
        <v>99</v>
      </c>
      <c r="C59" s="6" t="s">
        <v>15</v>
      </c>
      <c r="D59" s="8">
        <v>0</v>
      </c>
    </row>
    <row r="60" spans="1:4" x14ac:dyDescent="0.25">
      <c r="A60" s="9" t="s">
        <v>100</v>
      </c>
      <c r="B60" s="7" t="s">
        <v>101</v>
      </c>
      <c r="C60" s="6" t="s">
        <v>15</v>
      </c>
      <c r="D60" s="8">
        <v>0</v>
      </c>
    </row>
    <row r="61" spans="1:4" x14ac:dyDescent="0.25">
      <c r="A61" s="9" t="s">
        <v>102</v>
      </c>
      <c r="B61" s="7" t="s">
        <v>103</v>
      </c>
      <c r="C61" s="6" t="s">
        <v>15</v>
      </c>
      <c r="D61" s="8">
        <v>0</v>
      </c>
    </row>
    <row r="62" spans="1:4" x14ac:dyDescent="0.25">
      <c r="A62" s="9">
        <v>4</v>
      </c>
      <c r="B62" s="7" t="s">
        <v>104</v>
      </c>
      <c r="C62" s="6" t="s">
        <v>15</v>
      </c>
      <c r="D62" s="8">
        <v>0</v>
      </c>
    </row>
    <row r="63" spans="1:4" x14ac:dyDescent="0.25">
      <c r="A63" s="9" t="s">
        <v>105</v>
      </c>
      <c r="B63" s="7" t="s">
        <v>106</v>
      </c>
      <c r="C63" s="6" t="s">
        <v>15</v>
      </c>
      <c r="D63" s="8">
        <v>0</v>
      </c>
    </row>
    <row r="64" spans="1:4" ht="31.5" x14ac:dyDescent="0.25">
      <c r="A64" s="9" t="s">
        <v>107</v>
      </c>
      <c r="B64" s="7" t="s">
        <v>108</v>
      </c>
      <c r="C64" s="6" t="s">
        <v>15</v>
      </c>
      <c r="D64" s="8">
        <v>0</v>
      </c>
    </row>
    <row r="65" spans="1:4" x14ac:dyDescent="0.25">
      <c r="A65" s="9" t="s">
        <v>109</v>
      </c>
      <c r="B65" s="7" t="s">
        <v>110</v>
      </c>
      <c r="C65" s="6" t="s">
        <v>15</v>
      </c>
      <c r="D65" s="11">
        <v>0</v>
      </c>
    </row>
    <row r="66" spans="1:4" x14ac:dyDescent="0.25">
      <c r="A66" s="9">
        <v>5</v>
      </c>
      <c r="B66" s="7" t="s">
        <v>111</v>
      </c>
      <c r="C66" s="6" t="s">
        <v>15</v>
      </c>
      <c r="D66" s="11">
        <v>0</v>
      </c>
    </row>
    <row r="67" spans="1:4" x14ac:dyDescent="0.25">
      <c r="A67" s="9">
        <v>6</v>
      </c>
      <c r="B67" s="7" t="s">
        <v>112</v>
      </c>
      <c r="C67" s="6" t="s">
        <v>15</v>
      </c>
      <c r="D67" s="11">
        <f>D16</f>
        <v>37124.507310000001</v>
      </c>
    </row>
    <row r="68" spans="1:4" x14ac:dyDescent="0.25">
      <c r="A68" s="12" t="s">
        <v>113</v>
      </c>
      <c r="B68" s="12"/>
      <c r="C68" s="12"/>
      <c r="D68" s="12"/>
    </row>
    <row r="69" spans="1:4" ht="31.5" x14ac:dyDescent="0.25">
      <c r="A69" s="6">
        <v>1</v>
      </c>
      <c r="B69" s="7" t="s">
        <v>114</v>
      </c>
      <c r="C69" s="6" t="s">
        <v>115</v>
      </c>
      <c r="D69" s="6">
        <v>23</v>
      </c>
    </row>
    <row r="70" spans="1:4" x14ac:dyDescent="0.25">
      <c r="A70" s="6">
        <v>2</v>
      </c>
      <c r="B70" s="7" t="s">
        <v>116</v>
      </c>
      <c r="C70" s="6" t="s">
        <v>117</v>
      </c>
      <c r="D70" s="6">
        <v>117.93</v>
      </c>
    </row>
    <row r="71" spans="1:4" x14ac:dyDescent="0.25">
      <c r="A71" s="6">
        <v>3</v>
      </c>
      <c r="B71" s="7" t="s">
        <v>118</v>
      </c>
      <c r="C71" s="6" t="s">
        <v>119</v>
      </c>
      <c r="D71" s="6">
        <v>19.8</v>
      </c>
    </row>
    <row r="72" spans="1:4" x14ac:dyDescent="0.25">
      <c r="A72" s="6">
        <v>4</v>
      </c>
      <c r="B72" s="7" t="s">
        <v>120</v>
      </c>
      <c r="C72" s="6" t="s">
        <v>115</v>
      </c>
      <c r="D72" s="6">
        <v>0</v>
      </c>
    </row>
    <row r="73" spans="1:4" x14ac:dyDescent="0.25">
      <c r="A73" s="6">
        <v>5</v>
      </c>
      <c r="B73" s="7" t="s">
        <v>121</v>
      </c>
      <c r="C73" s="6" t="s">
        <v>122</v>
      </c>
      <c r="D73" s="6">
        <v>0</v>
      </c>
    </row>
    <row r="74" spans="1:4" x14ac:dyDescent="0.25">
      <c r="A74" s="6">
        <v>6</v>
      </c>
      <c r="B74" s="7" t="s">
        <v>123</v>
      </c>
      <c r="C74" s="6" t="s">
        <v>115</v>
      </c>
      <c r="D74" s="6">
        <v>9</v>
      </c>
    </row>
    <row r="75" spans="1:4" x14ac:dyDescent="0.25">
      <c r="A75" s="13"/>
    </row>
  </sheetData>
  <mergeCells count="11">
    <mergeCell ref="A9:D9"/>
    <mergeCell ref="A10:D10"/>
    <mergeCell ref="A11:D11"/>
    <mergeCell ref="A12:D12"/>
    <mergeCell ref="A68:D68"/>
    <mergeCell ref="A1:D1"/>
    <mergeCell ref="A2:D2"/>
    <mergeCell ref="A3:D3"/>
    <mergeCell ref="A5:D5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Danilova</dc:creator>
  <cp:lastModifiedBy>Автор</cp:lastModifiedBy>
  <dcterms:created xsi:type="dcterms:W3CDTF">2015-06-05T18:19:34Z</dcterms:created>
  <dcterms:modified xsi:type="dcterms:W3CDTF">2025-05-06T06:38:28Z</dcterms:modified>
</cp:coreProperties>
</file>